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sv\共有\25財務課\30経営企画担当\10決算\03_経営比較分析表の分析\R4年度（R5年度作成）\02 回答（分析表）\"/>
    </mc:Choice>
  </mc:AlternateContent>
  <xr:revisionPtr revIDLastSave="0" documentId="13_ncr:1_{43FB987B-2723-4D67-8A03-5A586F5D0586}" xr6:coauthVersionLast="47" xr6:coauthVersionMax="47" xr10:uidLastSave="{00000000-0000-0000-0000-000000000000}"/>
  <workbookProtection workbookAlgorithmName="SHA-512" workbookHashValue="kbJXGtqFZdjDLl8cn/P+GeL/Btx6PezSo+nDr7LGsT2A6IahPALmvmU9Vl47jkRV8hpcXVQ+rHspuK5nwYMqJw==" workbookSaltValue="L+ut0JrLD79sbqpFLLK8t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W10" i="4"/>
  <c r="B10" i="4"/>
  <c r="BB8" i="4"/>
  <c r="AT8" i="4"/>
  <c r="AL8" i="4"/>
  <c r="AD8" i="4"/>
  <c r="W8" i="4"/>
  <c r="P8" i="4"/>
  <c r="I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<sst xmlns="http://schemas.openxmlformats.org/spreadsheetml/2006/main" count="231" uniqueCount="113">
  <si>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</si>
  <si>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</si>
  <si>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</si>
  <si>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</si>
  <si>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</si>
  <si>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</si>
  <si>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</si>
  <si>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</si>
  <si>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</si>
  <si>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</si>
  <si>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</si>
  <si>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</si>
  <si>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</si>
  <si>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</si>
  <si>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</si>
  <si>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</si>
  <si>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</si>
  <si>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</si>
  <si>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</si>
  <si>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</si>
  <si>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</si>
  <si>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</si>
  <si>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</si>
  <si>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</si>
  <si>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</si>
  <si>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</si>
  <si>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</si>
  <si>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</si>
  <si>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</si>
  <si>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</si>
  <si>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</si>
  <si>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</si>
  <si>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</si>
  <si>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</si>
  <si>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</si>
  <si>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</si>
  <si>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</si>
  <si>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</si>
  <si>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</si>
  <si>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</si>
  <si>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</si>
  <si>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</si>
  <si>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</si>
  <si>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</si>
  <si>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</si>
  <si>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</si>
  <si>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</si>
  <si>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</si>
  <si>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</si>
  <si>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</si>
  <si>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</si>
  <si>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</si>
  <si>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</si>
  <si>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</si>
  <si>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</si>
  <si>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</si>
  <si>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</si>
  <si>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</si>
  <si>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</si>
  <si>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</si>
  <si>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</si>
  <si>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</si>
  <si>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</si>
  <si>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</si>
  <si>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</si>
  <si>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</si>
  <si>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</si>
  <si>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</si>
  <si>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</si>
  <si>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</si>
  <si>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</si>
  <si>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</si>
  <si>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</si>
  <si>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</si>
  <si>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</si>
  <si>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</si>
  <si>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</si>
  <si>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</si>
  <si>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</si>
  <si>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</si>
  <si>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</si>
  <si>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</si>
  <si>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</si>
  <si>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</si>
  <si>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</si>
  <si>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</si>
  <si>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</si>
  <si>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</si>
  <si>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</si>
  <si>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</si>
  <si>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</si>
  <si>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</si>
  <si>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</si>
  <si>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坂戸、鶴ケ島水道企業団</t>
  </si>
  <si>
    <t>法適用</t>
  </si>
  <si>
    <t>水道事業</t>
  </si>
  <si>
    <t>末端給水事業</t>
  </si>
  <si>
    <t>A2</t>
  </si>
  <si>
    <t>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</si>
  <si>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</si>
  <si>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</si>
  <si>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</si>
  <si>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</si>
  <si>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</si>
  <si>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</si>
  <si>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</si>
  <si>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</si>
  <si>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</si>
  <si>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</si>
  <si>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</si>
  <si>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前年度と比較すると上昇しているが、類似団体平均値を下回った状態で推移している。しかし、上昇傾向にあるため計画的に償却資産の更新を行う必要がある。
②管路経年化率
　類似団体平均値を上回った状態で推移しており、平均値の約1.6倍の数値となっている。法定耐用年数を超えた老朽管が多いことを示しており、さらなる増加が予想されることから計画的な更新をさらに積極的に進める必要がある。
③管路更新率
　前年度と比較すると下降したが、類似団体平均値を上回った状態で推移している。引き続き配水本管等の更新を計画的に実施し、管路更新率の向上に努める。</t>
    <rPh sb="219" eb="221">
      <t>カコウ</t>
    </rPh>
    <rPh sb="237" eb="239">
      <t>ジョウタイ</t>
    </rPh>
    <rPh sb="240" eb="242">
      <t>スイイ</t>
    </rPh>
    <phoneticPr fontId="4"/>
  </si>
  <si>
    <t>　経営の健全性・効率については、ほとんどの指標が良好な数値を示しており、類似団体と比較すると概ね良好な経営状態であるといえる。しかし、料金回収率については100％を下回ったことから、給水に係る費用が給水収益以外の収入で賄われている状態となっている。
　そのため、適正な料金収入の確保に努めることが課題である。また、管路の更新をはじめとした施設の老朽化対策にも積極的に取り組む必要がある。
　今後、給水人口の減少と併せて収益の減少が見込まれ、経営の健全性を維持していくことが困難になっていくと予測される。一方、更新等に係る費用の増大は、財政が逼迫していく要因となるため、引き続き経費の削減に努めるとともに、効率的な事業経営に取り組む。</t>
    <rPh sb="67" eb="72">
      <t>リョウキンカイシュウリツ</t>
    </rPh>
    <rPh sb="82" eb="84">
      <t>シタマワ</t>
    </rPh>
    <rPh sb="91" eb="93">
      <t>キュウスイ</t>
    </rPh>
    <rPh sb="94" eb="95">
      <t>カカ</t>
    </rPh>
    <rPh sb="96" eb="98">
      <t>ヒヨウ</t>
    </rPh>
    <rPh sb="99" eb="103">
      <t>キュウスイシュウエキ</t>
    </rPh>
    <rPh sb="103" eb="105">
      <t>イガイ</t>
    </rPh>
    <rPh sb="106" eb="108">
      <t>シュウニュウ</t>
    </rPh>
    <rPh sb="109" eb="110">
      <t>マカナ</t>
    </rPh>
    <rPh sb="115" eb="117">
      <t>ジョウタイ</t>
    </rPh>
    <rPh sb="142" eb="143">
      <t>ツト</t>
    </rPh>
    <rPh sb="148" eb="150">
      <t>カダイ</t>
    </rPh>
    <phoneticPr fontId="4"/>
  </si>
  <si>
    <r>
      <rPr>
        <sz val="10"/>
        <rFont val="ＭＳ ゴシック"/>
        <family val="3"/>
        <charset val="128"/>
      </rPr>
      <t>①経常収支比率</t>
    </r>
    <r>
      <rPr>
        <sz val="10"/>
        <color rgb="FFFF0000"/>
        <rFont val="ＭＳ ゴシック"/>
        <family val="3"/>
        <charset val="128"/>
      </rPr>
      <t xml:space="preserve">
　</t>
    </r>
    <r>
      <rPr>
        <sz val="10"/>
        <rFont val="ＭＳ ゴシック"/>
        <family val="3"/>
        <charset val="128"/>
      </rPr>
      <t>水道料金の減少や動力費の増加などにより、前年度と比較すると下降しており、全国平均・類似団体平均値を下回っている。しかし、100%以上の数値であり、単年度の収支が黒字で健全な経営状態である。
②累積欠損金比率
　欠損金が生じていないことを表している。
③流動比率
　100%を超え全国平均・類似団体平均値を大きく上回っており、短期的な債務に対する支払い能力は問題がない。</t>
    </r>
    <r>
      <rPr>
        <sz val="10"/>
        <color rgb="FFFF0000"/>
        <rFont val="ＭＳ ゴシック"/>
        <family val="3"/>
        <charset val="128"/>
      </rPr>
      <t xml:space="preserve">
</t>
    </r>
    <r>
      <rPr>
        <sz val="10"/>
        <rFont val="ＭＳ ゴシック"/>
        <family val="3"/>
        <charset val="128"/>
      </rPr>
      <t>④企業債残高対給水収益比率
　企業債による外部からの借入金が無く、自己財源による経営であることを示している。
⑤料金回収率
  前年度と比較すると給水原価の上昇により大きく下降し、100％を下回った。今後、さらなる減少が予想されることから、経費の削減及び料金改定を検討する必要がある。
⑥給水原価
　全国平均・類似団体平均値を下回っているが、今後施設更新等に伴う減価償却費等の増加により数値の上昇が予想される。</t>
    </r>
    <r>
      <rPr>
        <sz val="10"/>
        <color rgb="FFFF0000"/>
        <rFont val="ＭＳ ゴシック"/>
        <family val="3"/>
        <charset val="128"/>
      </rPr>
      <t xml:space="preserve">
</t>
    </r>
    <r>
      <rPr>
        <sz val="10"/>
        <rFont val="ＭＳ ゴシック"/>
        <family val="3"/>
        <charset val="128"/>
      </rPr>
      <t>⑦施設利用率
　全国平均・類似団体平均値を上回っており、施設を効率的に利用している。</t>
    </r>
    <r>
      <rPr>
        <sz val="10"/>
        <color rgb="FFFF0000"/>
        <rFont val="ＭＳ ゴシック"/>
        <family val="3"/>
        <charset val="128"/>
      </rPr>
      <t xml:space="preserve">
</t>
    </r>
    <r>
      <rPr>
        <sz val="10"/>
        <rFont val="ＭＳ ゴシック"/>
        <family val="3"/>
        <charset val="128"/>
      </rPr>
      <t>⑧有収率
　過去4年は下降傾向であったが、令和4年度は上昇に転じた。また、類似団体平均値を上回った状態を維持している。今後も漏水調査の継続的な実施や、老朽管の更新を計画的に進めるなど、有収率の向上に努めていく。</t>
    </r>
    <rPh sb="17" eb="20">
      <t>ドウリョクヒ</t>
    </rPh>
    <rPh sb="45" eb="49">
      <t>ゼンコクヘイキン</t>
    </rPh>
    <rPh sb="289" eb="291">
      <t>シタマワ</t>
    </rPh>
    <rPh sb="314" eb="316">
      <t>ケイヒ</t>
    </rPh>
    <rPh sb="449" eb="451">
      <t>カコ</t>
    </rPh>
    <rPh sb="452" eb="453">
      <t>ネン</t>
    </rPh>
    <rPh sb="454" eb="458">
      <t>カコウケイコウ</t>
    </rPh>
    <rPh sb="464" eb="466">
      <t>レイワ</t>
    </rPh>
    <rPh sb="467" eb="469">
      <t>ネンド</t>
    </rPh>
    <rPh sb="470" eb="472">
      <t>ジョウショウ</t>
    </rPh>
    <rPh sb="473" eb="474">
      <t>テン</t>
    </rPh>
    <rPh sb="542" eb="5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</si>
</sst>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0.88</c:v>
                </c:pt>
                <c:pt idx="1">
                  <c:v>0.63</c:v>
                </c:pt>
                <c:pt idx="2">
                  <c:v>0.84</c:v>
                </c:pt>
                <c:pt idx="3">
                  <c:v>1</c:v>
                </c:pt>
                <c:pt idx="4">
                  <c:v>0.87</c:v>
                </c:pt>
              </c:numCache>
            </c:numRef>
          </c:val>
          <c:extLst>
            <c:ext xmlns:c16="http://schemas.microsoft.com/office/drawing/2014/chart" uri="{C3380CC4-5D6E-409C-BE32-E72D297353CC}">
              <c16:uniqueId val="{00000000-4A88-40DE-8F91-CFC8A067CB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4A88-40DE-8F91-CFC8A067CB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80.400000000000006</c:v>
                </c:pt>
                <c:pt idx="1">
                  <c:v>79.64</c:v>
                </c:pt>
                <c:pt idx="2">
                  <c:v>81.36</c:v>
                </c:pt>
                <c:pt idx="3">
                  <c:v>80.73</c:v>
                </c:pt>
                <c:pt idx="4">
                  <c:v>78.760000000000005</c:v>
                </c:pt>
              </c:numCache>
            </c:numRef>
          </c:val>
          <c:extLst>
            <c:ext xmlns:c16="http://schemas.microsoft.com/office/drawing/2014/chart" uri="{C3380CC4-5D6E-409C-BE32-E72D297353CC}">
              <c16:uniqueId val="{00000000-2543-4A2E-9EB7-7A8C3777E7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2543-4A2E-9EB7-7A8C3777E7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c:v>
                </c:pt>
                <c:pt idx="1">
                  <c:v>92.29</c:v>
                </c:pt>
                <c:pt idx="2">
                  <c:v>92.17</c:v>
                </c:pt>
                <c:pt idx="3">
                  <c:v>91.89</c:v>
                </c:pt>
                <c:pt idx="4">
                  <c:v>92.72</c:v>
                </c:pt>
              </c:numCache>
            </c:numRef>
          </c:val>
          <c:extLst>
            <c:ext xmlns:c16="http://schemas.microsoft.com/office/drawing/2014/chart" uri="{C3380CC4-5D6E-409C-BE32-E72D297353CC}">
              <c16:uniqueId val="{00000000-BD7D-4728-AF17-EB4253ECFA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D7D-4728-AF17-EB4253ECFA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114.78</c:v>
                </c:pt>
                <c:pt idx="1">
                  <c:v>113.44</c:v>
                </c:pt>
                <c:pt idx="2">
                  <c:v>111.18</c:v>
                </c:pt>
                <c:pt idx="3">
                  <c:v>108.72</c:v>
                </c:pt>
                <c:pt idx="4">
                  <c:v>106.81</c:v>
                </c:pt>
              </c:numCache>
            </c:numRef>
          </c:val>
          <c:extLst>
            <c:ext xmlns:c16="http://schemas.microsoft.com/office/drawing/2014/chart" uri="{C3380CC4-5D6E-409C-BE32-E72D297353CC}">
              <c16:uniqueId val="{00000000-CB80-478C-BC11-5131B9B169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B80-478C-BC11-5131B9B169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46.53</c:v>
                </c:pt>
                <c:pt idx="1">
                  <c:v>47.37</c:v>
                </c:pt>
                <c:pt idx="2">
                  <c:v>47.9</c:v>
                </c:pt>
                <c:pt idx="3">
                  <c:v>48.6</c:v>
                </c:pt>
                <c:pt idx="4">
                  <c:v>49.23</c:v>
                </c:pt>
              </c:numCache>
            </c:numRef>
          </c:val>
          <c:extLst>
            <c:ext xmlns:c16="http://schemas.microsoft.com/office/drawing/2014/chart" uri="{C3380CC4-5D6E-409C-BE32-E72D297353CC}">
              <c16:uniqueId val="{00000000-4A43-4F0B-9FFF-1265FDBBA5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4A43-4F0B-9FFF-1265FDBBA5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31.74</c:v>
                </c:pt>
                <c:pt idx="1">
                  <c:v>33.19</c:v>
                </c:pt>
                <c:pt idx="2">
                  <c:v>36.630000000000003</c:v>
                </c:pt>
                <c:pt idx="3">
                  <c:v>37.75</c:v>
                </c:pt>
                <c:pt idx="4">
                  <c:v>39.79</c:v>
                </c:pt>
              </c:numCache>
            </c:numRef>
          </c:val>
          <c:extLst>
            <c:ext xmlns:c16="http://schemas.microsoft.com/office/drawing/2014/chart" uri="{C3380CC4-5D6E-409C-BE32-E72D297353CC}">
              <c16:uniqueId val="{00000000-CC13-4783-8C95-3E314613B3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CC13-4783-8C95-3E314613B3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C5-41F7-A088-84E5270987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17C5-41F7-A088-84E5270987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1003.74</c:v>
                </c:pt>
                <c:pt idx="1">
                  <c:v>1521.13</c:v>
                </c:pt>
                <c:pt idx="2">
                  <c:v>1700.26</c:v>
                </c:pt>
                <c:pt idx="3">
                  <c:v>1350.95</c:v>
                </c:pt>
                <c:pt idx="4">
                  <c:v>908.29</c:v>
                </c:pt>
              </c:numCache>
            </c:numRef>
          </c:val>
          <c:extLst>
            <c:ext xmlns:c16="http://schemas.microsoft.com/office/drawing/2014/chart" uri="{C3380CC4-5D6E-409C-BE32-E72D297353CC}">
              <c16:uniqueId val="{00000000-F699-45EC-B20B-F78FFDD3EC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F699-45EC-B20B-F78FFDD3EC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CD-484A-8093-F204BAAECE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BCD-484A-8093-F204BAAECE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106.58</c:v>
                </c:pt>
                <c:pt idx="1">
                  <c:v>105.7</c:v>
                </c:pt>
                <c:pt idx="2">
                  <c:v>105.04</c:v>
                </c:pt>
                <c:pt idx="3">
                  <c:v>101.95</c:v>
                </c:pt>
                <c:pt idx="4">
                  <c:v>99.32</c:v>
                </c:pt>
              </c:numCache>
            </c:numRef>
          </c:val>
          <c:extLst>
            <c:ext xmlns:c16="http://schemas.microsoft.com/office/drawing/2014/chart" uri="{C3380CC4-5D6E-409C-BE32-E72D297353CC}">
              <c16:uniqueId val="{00000000-93D1-4EBB-ABC9-DE92064B30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93D1-4EBB-ABC9-DE92064B30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140.02000000000001</c:v>
                </c:pt>
                <c:pt idx="1">
                  <c:v>141.54</c:v>
                </c:pt>
                <c:pt idx="2">
                  <c:v>140.1</c:v>
                </c:pt>
                <c:pt idx="3">
                  <c:v>145.31</c:v>
                </c:pt>
                <c:pt idx="4">
                  <c:v>149.97999999999999</c:v>
                </c:pt>
              </c:numCache>
            </c:numRef>
          </c:val>
          <c:extLst>
            <c:ext xmlns:c16="http://schemas.microsoft.com/office/drawing/2014/chart" uri="{C3380CC4-5D6E-409C-BE32-E72D297353CC}">
              <c16:uniqueId val="{00000000-CDCB-4444-9A11-4FF7BFA354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CDCB-4444-9A11-4FF7BFA354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坂戸、鶴ケ島水道企業団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74"/>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6" t="s">
        <v>9</v>
      </c>
      <c r="BM7" s="87"/>
      <c r="BN7" s="87"/>
      <c r="BO7" s="87"/>
      <c r="BP7" s="87"/>
      <c r="BQ7" s="87"/>
      <c r="BR7" s="87"/>
      <c r="BS7" s="87"/>
      <c r="BT7" s="87"/>
      <c r="BU7" s="87"/>
      <c r="BV7" s="87"/>
      <c r="BW7" s="87"/>
      <c r="BX7" s="87"/>
      <c r="BY7" s="88"/>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民間企業出身 その他</v>
      </c>
      <c r="AE8" s="82"/>
      <c r="AF8" s="82"/>
      <c r="AG8" s="82"/>
      <c r="AH8" s="82"/>
      <c r="AI8" s="82"/>
      <c r="AJ8" s="82"/>
      <c r="AK8" s="2"/>
      <c r="AL8" s="73" t="str">
        <f>データ!$R$6</f>
        <v>-</v>
      </c>
      <c r="AM8" s="73"/>
      <c r="AN8" s="73"/>
      <c r="AO8" s="73"/>
      <c r="AP8" s="73"/>
      <c r="AQ8" s="73"/>
      <c r="AR8" s="73"/>
      <c r="AS8" s="73"/>
      <c r="AT8" s="37" t="str">
        <f>データ!$S$6</f>
        <v>-</v>
      </c>
      <c r="AU8" s="38"/>
      <c r="AV8" s="38"/>
      <c r="AW8" s="38"/>
      <c r="AX8" s="38"/>
      <c r="AY8" s="38"/>
      <c r="AZ8" s="38"/>
      <c r="BA8" s="38"/>
      <c r="BB8" s="62" t="str">
        <f>データ!$T$6</f>
        <v>-</v>
      </c>
      <c r="BC8" s="62"/>
      <c r="BD8" s="62"/>
      <c r="BE8" s="62"/>
      <c r="BF8" s="62"/>
      <c r="BG8" s="62"/>
      <c r="BH8" s="62"/>
      <c r="BI8" s="62"/>
      <c r="BJ8" s="3"/>
      <c r="BK8" s="3"/>
      <c r="BL8" s="75" t="s">
        <v>10</v>
      </c>
      <c r="BM8" s="76"/>
      <c r="BN8" s="77" t="s">
        <v>11</v>
      </c>
      <c r="BO8" s="77"/>
      <c r="BP8" s="77"/>
      <c r="BQ8" s="77"/>
      <c r="BR8" s="77"/>
      <c r="BS8" s="77"/>
      <c r="BT8" s="77"/>
      <c r="BU8" s="77"/>
      <c r="BV8" s="77"/>
      <c r="BW8" s="77"/>
      <c r="BX8" s="77"/>
      <c r="BY8" s="78"/>
    </row>
    <row r="9" spans="1:78" ht="18.75" customHeight="1" x14ac:dyDescent="0.15">
      <c r="A9" s="2"/>
      <c r="B9" s="49" t="s">
        <v>12</v>
      </c>
      <c r="C9" s="50"/>
      <c r="D9" s="50"/>
      <c r="E9" s="50"/>
      <c r="F9" s="50"/>
      <c r="G9" s="50"/>
      <c r="H9" s="50"/>
      <c r="I9" s="49" t="s">
        <v>13</v>
      </c>
      <c r="J9" s="50"/>
      <c r="K9" s="50"/>
      <c r="L9" s="50"/>
      <c r="M9" s="50"/>
      <c r="N9" s="50"/>
      <c r="O9" s="74"/>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98.25</v>
      </c>
      <c r="J10" s="38"/>
      <c r="K10" s="38"/>
      <c r="L10" s="38"/>
      <c r="M10" s="38"/>
      <c r="N10" s="38"/>
      <c r="O10" s="72"/>
      <c r="P10" s="62">
        <f>データ!$P$6</f>
        <v>99.59</v>
      </c>
      <c r="Q10" s="62"/>
      <c r="R10" s="62"/>
      <c r="S10" s="62"/>
      <c r="T10" s="62"/>
      <c r="U10" s="62"/>
      <c r="V10" s="62"/>
      <c r="W10" s="73">
        <f>データ!$Q$6</f>
        <v>2508</v>
      </c>
      <c r="X10" s="73"/>
      <c r="Y10" s="73"/>
      <c r="Z10" s="73"/>
      <c r="AA10" s="73"/>
      <c r="AB10" s="73"/>
      <c r="AC10" s="73"/>
      <c r="AD10" s="2"/>
      <c r="AE10" s="2"/>
      <c r="AF10" s="2"/>
      <c r="AG10" s="2"/>
      <c r="AH10" s="2"/>
      <c r="AI10" s="2"/>
      <c r="AJ10" s="2"/>
      <c r="AK10" s="2"/>
      <c r="AL10" s="73">
        <f>データ!$U$6</f>
        <v>168985</v>
      </c>
      <c r="AM10" s="73"/>
      <c r="AN10" s="73"/>
      <c r="AO10" s="73"/>
      <c r="AP10" s="73"/>
      <c r="AQ10" s="73"/>
      <c r="AR10" s="73"/>
      <c r="AS10" s="73"/>
      <c r="AT10" s="37">
        <f>データ!$V$6</f>
        <v>58.67</v>
      </c>
      <c r="AU10" s="38"/>
      <c r="AV10" s="38"/>
      <c r="AW10" s="38"/>
      <c r="AX10" s="38"/>
      <c r="AY10" s="38"/>
      <c r="AZ10" s="38"/>
      <c r="BA10" s="38"/>
      <c r="BB10" s="62">
        <f>データ!$W$6</f>
        <v>2880.26</v>
      </c>
      <c r="BC10" s="62"/>
      <c r="BD10" s="62"/>
      <c r="BE10" s="62"/>
      <c r="BF10" s="62"/>
      <c r="BG10" s="62"/>
      <c r="BH10" s="62"/>
      <c r="BI10" s="62"/>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110</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111</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iZC/feGhfNtFJzuKMsNlLK7Dju3fODnYOORNTjEc1n8VgwrZ/BpTXXk/noVA3K4wD7VGmgYOjjCluzrANfViA==" saltValue="HyzcU6UGK8DsIZGdrflW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118532</v>
      </c>
      <c r="D6" s="20">
        <f t="shared" si="3"/>
        <v>46</v>
      </c>
      <c r="E6" s="20">
        <f t="shared" si="3"/>
        <v>1</v>
      </c>
      <c r="F6" s="20">
        <f t="shared" si="3"/>
        <v>0</v>
      </c>
      <c r="G6" s="20">
        <f t="shared" si="3"/>
        <v>1</v>
      </c>
      <c r="H6" s="20" t="str">
        <f t="shared" si="3"/>
        <v>埼玉県　坂戸、鶴ケ島水道企業団</v>
      </c>
      <c r="I6" s="20" t="str">
        <f t="shared" si="3"/>
        <v>法適用</v>
      </c>
      <c r="J6" s="20" t="str">
        <f t="shared" si="3"/>
        <v>水道事業</v>
      </c>
      <c r="K6" s="20" t="str">
        <f t="shared" si="3"/>
        <v>末端給水事業</v>
      </c>
      <c r="L6" s="20" t="str">
        <f t="shared" si="3"/>
        <v>A2</v>
      </c>
      <c r="M6" s="20" t="str">
        <f t="shared" si="3"/>
        <v>民間企業出身 その他</v>
      </c>
      <c r="N6" s="21" t="str">
        <f t="shared" si="3"/>
        <v>-</v>
      </c>
      <c r="O6" s="21">
        <f t="shared" si="3"/>
        <v>98.25</v>
      </c>
      <c r="P6" s="21">
        <f t="shared" si="3"/>
        <v>99.59</v>
      </c>
      <c r="Q6" s="21">
        <f t="shared" si="3"/>
        <v>2508</v>
      </c>
      <c r="R6" s="21" t="str">
        <f t="shared" si="3"/>
        <v>-</v>
      </c>
      <c r="S6" s="21" t="str">
        <f t="shared" si="3"/>
        <v>-</v>
      </c>
      <c r="T6" s="21" t="str">
        <f t="shared" si="3"/>
        <v>-</v>
      </c>
      <c r="U6" s="21">
        <f t="shared" si="3"/>
        <v>168985</v>
      </c>
      <c r="V6" s="21">
        <f t="shared" si="3"/>
        <v>58.67</v>
      </c>
      <c r="W6" s="21">
        <f t="shared" si="3"/>
        <v>2880.26</v>
      </c>
      <c r="X6" s="22">
        <f>IF(X7="",NA(),X7)</f>
        <v>114.78</v>
      </c>
      <c r="Y6" s="22">
        <f t="shared" ref="Y6:AG6" si="4">IF(Y7="",NA(),Y7)</f>
        <v>113.44</v>
      </c>
      <c r="Z6" s="22">
        <f t="shared" si="4"/>
        <v>111.18</v>
      </c>
      <c r="AA6" s="22">
        <f t="shared" si="4"/>
        <v>108.72</v>
      </c>
      <c r="AB6" s="22">
        <f t="shared" si="4"/>
        <v>106.81</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1003.74</v>
      </c>
      <c r="AU6" s="22">
        <f t="shared" ref="AU6:BC6" si="6">IF(AU7="",NA(),AU7)</f>
        <v>1521.13</v>
      </c>
      <c r="AV6" s="22">
        <f t="shared" si="6"/>
        <v>1700.26</v>
      </c>
      <c r="AW6" s="22">
        <f t="shared" si="6"/>
        <v>1350.95</v>
      </c>
      <c r="AX6" s="22">
        <f t="shared" si="6"/>
        <v>908.29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1">
        <f>IF(BE7="",NA(),BE7)</f>
        <v>0</v>
      </c>
      <c r="BF6" s="21">
        <f t="shared" ref="BF6:BN6" si="7">IF(BF7="",NA(),BF7)</f>
        <v>0</v>
      </c>
      <c r="BG6" s="21">
        <f t="shared" si="7"/>
        <v>0</v>
      </c>
      <c r="BH6" s="21">
        <f t="shared" si="7"/>
        <v>0</v>
      </c>
      <c r="BI6" s="21">
        <f t="shared" si="7"/>
        <v>0</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106.58</v>
      </c>
      <c r="BQ6" s="22">
        <f t="shared" ref="BQ6:BY6" si="8">IF(BQ7="",NA(),BQ7)</f>
        <v>105.7</v>
      </c>
      <c r="BR6" s="22">
        <f t="shared" si="8"/>
        <v>105.04</v>
      </c>
      <c r="BS6" s="22">
        <f t="shared" si="8"/>
        <v>101.95</v>
      </c>
      <c r="BT6" s="22">
        <f t="shared" si="8"/>
        <v>99.32</v>
      </c>
      <c r="BU6" s="22">
        <f t="shared" si="8"/>
        <v>104.84</v>
      </c>
      <c r="BV6" s="22">
        <f t="shared" si="8"/>
        <v>106.11</v>
      </c>
      <c r="BW6" s="22">
        <f t="shared" si="8"/>
        <v>103.75</v>
      </c>
      <c r="BX6" s="22">
        <f t="shared" si="8"/>
        <v>105.3</v>
      </c>
      <c r="BY6" s="22">
        <f t="shared" si="8"/>
        <v>99.41</v>
      </c>
      <c r="BZ6" s="21" t="str">
        <f>IF(BZ7="","",IF(BZ7="-","【-】","【"&amp;SUBSTITUTE(TEXT(BZ7,"#,##0.00"),"-","△")&amp;"】"))</f>
        <v>【97.47】</v>
      </c>
      <c r="CA6" s="22">
        <f>IF(CA7="",NA(),CA7)</f>
        <v>140.02000000000001</v>
      </c>
      <c r="CB6" s="22">
        <f t="shared" ref="CB6:CJ6" si="9">IF(CB7="",NA(),CB7)</f>
        <v>141.54</v>
      </c>
      <c r="CC6" s="22">
        <f t="shared" si="9"/>
        <v>140.1</v>
      </c>
      <c r="CD6" s="22">
        <f t="shared" si="9"/>
        <v>145.31</v>
      </c>
      <c r="CE6" s="22">
        <f t="shared" si="9"/>
        <v>149.97999999999999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80.400000000000006</v>
      </c>
      <c r="CM6" s="22">
        <f t="shared" ref="CM6:CU6" si="10">IF(CM7="",NA(),CM7)</f>
        <v>79.64</v>
      </c>
      <c r="CN6" s="22">
        <f t="shared" si="10"/>
        <v>81.36</v>
      </c>
      <c r="CO6" s="22">
        <f t="shared" si="10"/>
        <v>80.73</v>
      </c>
      <c r="CP6" s="22">
        <f t="shared" si="10"/>
        <v>78.760000000000005</v>
      </c>
      <c r="CQ6" s="22">
        <f t="shared" si="10"/>
        <v>62.32</v>
      </c>
      <c r="CR6" s="22">
        <f t="shared" si="10"/>
        <v>61.71</v>
      </c>
      <c r="CS6" s="22">
        <f t="shared" si="10"/>
        <v>63.12</v>
      </c>
      <c r="CT6" s="22">
        <f t="shared" si="10"/>
        <v>62.57</v>
      </c>
      <c r="CU6" s="22">
        <f t="shared" si="10"/>
        <v>61.56</v>
      </c>
      <c r="CV6" s="21" t="str">
        <f>IF(CV7="","",IF(CV7="-","【-】","【"&amp;SUBSTITUTE(TEXT(CV7,"#,##0.00"),"-","△")&amp;"】"))</f>
        <v>【59.97】</v>
      </c>
      <c r="CW6" s="22">
        <f>IF(CW7="",NA(),CW7)</f>
        <v>92.4</v>
      </c>
      <c r="CX6" s="22">
        <f t="shared" ref="CX6:DF6" si="11">IF(CX7="",NA(),CX7)</f>
        <v>92.29</v>
      </c>
      <c r="CY6" s="22">
        <f t="shared" si="11"/>
        <v>92.17</v>
      </c>
      <c r="CZ6" s="22">
        <f t="shared" si="11"/>
        <v>91.89</v>
      </c>
      <c r="DA6" s="22">
        <f t="shared" si="11"/>
        <v>92.72</v>
      </c>
      <c r="DB6" s="22">
        <f t="shared" si="11"/>
        <v>90.19</v>
      </c>
      <c r="DC6" s="22">
        <f t="shared" si="11"/>
        <v>90.03</v>
      </c>
      <c r="DD6" s="22">
        <f t="shared" si="11"/>
        <v>90.09</v>
      </c>
      <c r="DE6" s="22">
        <f t="shared" si="11"/>
        <v>90.21</v>
      </c>
      <c r="DF6" s="22">
        <f t="shared" si="11"/>
        <v>90.11</v>
      </c>
      <c r="DG6" s="21" t="str">
        <f>IF(DG7="","",IF(DG7="-","【-】","【"&amp;SUBSTITUTE(TEXT(DG7,"#,##0.00"),"-","△")&amp;"】"))</f>
        <v>【89.76】</v>
      </c>
      <c r="DH6" s="22">
        <f>IF(DH7="",NA(),DH7)</f>
        <v>46.53</v>
      </c>
      <c r="DI6" s="22">
        <f t="shared" ref="DI6:DQ6" si="12">IF(DI7="",NA(),DI7)</f>
        <v>47.37</v>
      </c>
      <c r="DJ6" s="22">
        <f t="shared" si="12"/>
        <v>47.9</v>
      </c>
      <c r="DK6" s="22">
        <f t="shared" si="12"/>
        <v>48.6</v>
      </c>
      <c r="DL6" s="22">
        <f t="shared" si="12"/>
        <v>49.23</v>
      </c>
      <c r="DM6" s="22">
        <f t="shared" si="12"/>
        <v>48.86</v>
      </c>
      <c r="DN6" s="22">
        <f t="shared" si="12"/>
        <v>49.6</v>
      </c>
      <c r="DO6" s="22">
        <f t="shared" si="12"/>
        <v>50.31</v>
      </c>
      <c r="DP6" s="22">
        <f t="shared" si="12"/>
        <v>50.74</v>
      </c>
      <c r="DQ6" s="22">
        <f t="shared" si="12"/>
        <v>51.49</v>
      </c>
      <c r="DR6" s="21" t="str">
        <f>IF(DR7="","",IF(DR7="-","【-】","【"&amp;SUBSTITUTE(TEXT(DR7,"#,##0.00"),"-","△")&amp;"】"))</f>
        <v>【51.51】</v>
      </c>
      <c r="DS6" s="22">
        <f>IF(DS7="",NA(),DS7)</f>
        <v>31.74</v>
      </c>
      <c r="DT6" s="22">
        <f t="shared" ref="DT6:EB6" si="13">IF(DT7="",NA(),DT7)</f>
        <v>33.19</v>
      </c>
      <c r="DU6" s="22">
        <f t="shared" si="13"/>
        <v>36.630000000000003</v>
      </c>
      <c r="DV6" s="22">
        <f t="shared" si="13"/>
        <v>37.75</v>
      </c>
      <c r="DW6" s="22">
        <f t="shared" si="13"/>
        <v>39.79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0.88</v>
      </c>
      <c r="EE6" s="22">
        <f t="shared" ref="EE6:EM6" si="14">IF(EE7="",NA(),EE7)</f>
        <v>0.63</v>
      </c>
      <c r="EF6" s="22">
        <f t="shared" si="14"/>
        <v>0.84</v>
      </c>
      <c r="EG6" s="22">
        <f t="shared" si="14"/>
        <v>1</v>
      </c>
      <c r="EH6" s="22">
        <f t="shared" si="14"/>
        <v>0.87</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118532</v>
      </c>
      <c r="D7" s="24">
        <v>46</v>
      </c>
      <c r="E7" s="24">
        <v>1</v>
      </c>
      <c r="F7" s="24">
        <v>0</v>
      </c>
      <c r="G7" s="24">
        <v>1</v>
      </c>
      <c r="H7" s="24" t="s">
        <v>93</v>
      </c>
      <c r="I7" s="24" t="s">
        <v>94</v>
      </c>
      <c r="J7" s="24" t="s">
        <v>95</v>
      </c>
      <c r="K7" s="24" t="s">
        <v>96</v>
      </c>
      <c r="L7" s="24" t="s">
        <v>97</v>
      </c>
      <c r="M7" s="24" t="s">
        <v>98</v>
      </c>
      <c r="N7" s="25" t="s">
        <v>99</v>
      </c>
      <c r="O7" s="25">
        <v>98.25</v>
      </c>
      <c r="P7" s="25">
        <v>99.59</v>
      </c>
      <c r="Q7" s="25">
        <v>2508</v>
      </c>
      <c r="R7" s="25" t="s">
        <v>99</v>
      </c>
      <c r="S7" s="25" t="s">
        <v>99</v>
      </c>
      <c r="T7" s="25" t="s">
        <v>99</v>
      </c>
      <c r="U7" s="25">
        <v>168985</v>
      </c>
      <c r="V7" s="25">
        <v>58.67</v>
      </c>
      <c r="W7" s="25">
        <v>2880.26</v>
      </c>
      <c r="X7" s="25">
        <v>114.78</v>
      </c>
      <c r="Y7" s="25">
        <v>113.44</v>
      </c>
      <c r="Z7" s="25">
        <v>111.18</v>
      </c>
      <c r="AA7" s="25">
        <v>108.72</v>
      </c>
      <c r="AB7" s="25">
        <v>106.81</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1003.74</v>
      </c>
      <c r="AU7" s="25">
        <v>1521.13</v>
      </c>
      <c r="AV7" s="25">
        <v>1700.26</v>
      </c>
      <c r="AW7" s="25">
        <v>1350.95</v>
      </c>
      <c r="AX7" s="25">
        <v>908.29</v>
      </c>
      <c r="AY7" s="25">
        <v>318.89</v>
      </c>
      <c r="AZ7" s="25">
        <v>309.10000000000002</v>
      </c>
      <c r="BA7" s="25">
        <v>306.08</v>
      </c>
      <c r="BB7" s="25">
        <v>306.14999999999998</v>
      </c>
      <c r="BC7" s="25">
        <v>297.54000000000002</v>
      </c>
      <c r="BD7" s="25">
        <v>252.29</v>
      </c>
      <c r="BE7" s="25">
        <v>0</v>
      </c>
      <c r="BF7" s="25">
        <v>0</v>
      </c>
      <c r="BG7" s="25">
        <v>0</v>
      </c>
      <c r="BH7" s="25">
        <v>0</v>
      </c>
      <c r="BI7" s="25">
        <v>0</v>
      </c>
      <c r="BJ7" s="25">
        <v>290.07</v>
      </c>
      <c r="BK7" s="25">
        <v>290.42</v>
      </c>
      <c r="BL7" s="25">
        <v>294.66000000000003</v>
      </c>
      <c r="BM7" s="25">
        <v>285.27</v>
      </c>
      <c r="BN7" s="25">
        <v>294.73</v>
      </c>
      <c r="BO7" s="25">
        <v>268.07</v>
      </c>
      <c r="BP7" s="25">
        <v>106.58</v>
      </c>
      <c r="BQ7" s="25">
        <v>105.7</v>
      </c>
      <c r="BR7" s="25">
        <v>105.04</v>
      </c>
      <c r="BS7" s="25">
        <v>101.95</v>
      </c>
      <c r="BT7" s="25">
        <v>99.32</v>
      </c>
      <c r="BU7" s="25">
        <v>104.84</v>
      </c>
      <c r="BV7" s="25">
        <v>106.11</v>
      </c>
      <c r="BW7" s="25">
        <v>103.75</v>
      </c>
      <c r="BX7" s="25">
        <v>105.3</v>
      </c>
      <c r="BY7" s="25">
        <v>99.41</v>
      </c>
      <c r="BZ7" s="25">
        <v>97.47</v>
      </c>
      <c r="CA7" s="25">
        <v>140.02000000000001</v>
      </c>
      <c r="CB7" s="25">
        <v>141.54</v>
      </c>
      <c r="CC7" s="25">
        <v>140.1</v>
      </c>
      <c r="CD7" s="25">
        <v>145.31</v>
      </c>
      <c r="CE7" s="25">
        <v>149.97999999999999</v>
      </c>
      <c r="CF7" s="25">
        <v>161.82</v>
      </c>
      <c r="CG7" s="25">
        <v>161.03</v>
      </c>
      <c r="CH7" s="25">
        <v>159.93</v>
      </c>
      <c r="CI7" s="25">
        <v>162.77000000000001</v>
      </c>
      <c r="CJ7" s="25">
        <v>170.87</v>
      </c>
      <c r="CK7" s="25">
        <v>174.75</v>
      </c>
      <c r="CL7" s="25">
        <v>80.400000000000006</v>
      </c>
      <c r="CM7" s="25">
        <v>79.64</v>
      </c>
      <c r="CN7" s="25">
        <v>81.36</v>
      </c>
      <c r="CO7" s="25">
        <v>80.73</v>
      </c>
      <c r="CP7" s="25">
        <v>78.760000000000005</v>
      </c>
      <c r="CQ7" s="25">
        <v>62.32</v>
      </c>
      <c r="CR7" s="25">
        <v>61.71</v>
      </c>
      <c r="CS7" s="25">
        <v>63.12</v>
      </c>
      <c r="CT7" s="25">
        <v>62.57</v>
      </c>
      <c r="CU7" s="25">
        <v>61.56</v>
      </c>
      <c r="CV7" s="25">
        <v>59.97</v>
      </c>
      <c r="CW7" s="25">
        <v>92.4</v>
      </c>
      <c r="CX7" s="25">
        <v>92.29</v>
      </c>
      <c r="CY7" s="25">
        <v>92.17</v>
      </c>
      <c r="CZ7" s="25">
        <v>91.89</v>
      </c>
      <c r="DA7" s="25">
        <v>92.72</v>
      </c>
      <c r="DB7" s="25">
        <v>90.19</v>
      </c>
      <c r="DC7" s="25">
        <v>90.03</v>
      </c>
      <c r="DD7" s="25">
        <v>90.09</v>
      </c>
      <c r="DE7" s="25">
        <v>90.21</v>
      </c>
      <c r="DF7" s="25">
        <v>90.11</v>
      </c>
      <c r="DG7" s="25">
        <v>89.76</v>
      </c>
      <c r="DH7" s="25">
        <v>46.53</v>
      </c>
      <c r="DI7" s="25">
        <v>47.37</v>
      </c>
      <c r="DJ7" s="25">
        <v>47.9</v>
      </c>
      <c r="DK7" s="25">
        <v>48.6</v>
      </c>
      <c r="DL7" s="25">
        <v>49.23</v>
      </c>
      <c r="DM7" s="25">
        <v>48.86</v>
      </c>
      <c r="DN7" s="25">
        <v>49.6</v>
      </c>
      <c r="DO7" s="25">
        <v>50.31</v>
      </c>
      <c r="DP7" s="25">
        <v>50.74</v>
      </c>
      <c r="DQ7" s="25">
        <v>51.49</v>
      </c>
      <c r="DR7" s="25">
        <v>51.51</v>
      </c>
      <c r="DS7" s="25">
        <v>31.74</v>
      </c>
      <c r="DT7" s="25">
        <v>33.19</v>
      </c>
      <c r="DU7" s="25">
        <v>36.630000000000003</v>
      </c>
      <c r="DV7" s="25">
        <v>37.75</v>
      </c>
      <c r="DW7" s="25">
        <v>39.79</v>
      </c>
      <c r="DX7" s="25">
        <v>18.510000000000002</v>
      </c>
      <c r="DY7" s="25">
        <v>20.49</v>
      </c>
      <c r="DZ7" s="25">
        <v>21.34</v>
      </c>
      <c r="EA7" s="25">
        <v>23.27</v>
      </c>
      <c r="EB7" s="25">
        <v>25.18</v>
      </c>
      <c r="EC7" s="25">
        <v>23.75</v>
      </c>
      <c r="ED7" s="25">
        <v>0.88</v>
      </c>
      <c r="EE7" s="25">
        <v>0.63</v>
      </c>
      <c r="EF7" s="25">
        <v>0.84</v>
      </c>
      <c r="EG7" s="25">
        <v>1</v>
      </c>
      <c r="EH7" s="25">
        <v>0.87</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裕哉</cp:lastModifiedBy>
  <cp:lastPrinted>2024-01-17T07:23:08Z</cp:lastPrinted>
  <dcterms:created xsi:type="dcterms:W3CDTF">2023-12-05T00:51:35Z</dcterms:created>
  <dcterms:modified xsi:type="dcterms:W3CDTF">2024-01-17T07:26:08Z</dcterms:modified>
  <cp:category/>
</cp:coreProperties>
</file>